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11340" windowHeight="6540" activeTab="0"/>
  </bookViews>
  <sheets>
    <sheet name="СП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<sst xmlns="http://schemas.openxmlformats.org/spreadsheetml/2006/main" count="50" uniqueCount="49">
  <si>
    <t>№
п/п</t>
  </si>
  <si>
    <t>Наименование  объектов,
работ и затрат</t>
  </si>
  <si>
    <t>№ смет</t>
  </si>
  <si>
    <t>НДС 18%</t>
  </si>
  <si>
    <t>Расчет   стоимости   строительства  объекта:</t>
  </si>
  <si>
    <t>Итого</t>
  </si>
  <si>
    <t>Итого с НДС</t>
  </si>
  <si>
    <t>С.Н. Жириков</t>
  </si>
  <si>
    <t>№_______________</t>
  </si>
  <si>
    <t>от __________</t>
  </si>
  <si>
    <t xml:space="preserve">Временные здания и соружения </t>
  </si>
  <si>
    <t>Непредвиденные работы и затраты 2 %</t>
  </si>
  <si>
    <t>Лок.смета 02-01-01</t>
  </si>
  <si>
    <t xml:space="preserve">Итого </t>
  </si>
  <si>
    <t>Лок.смета 02-01-02</t>
  </si>
  <si>
    <t>Лок.смета 02-01-03</t>
  </si>
  <si>
    <t>Лок.смета 01-01-01</t>
  </si>
  <si>
    <t>Техническая рекультивация земли</t>
  </si>
  <si>
    <t>Земляные работы</t>
  </si>
  <si>
    <t>Лок.смета 02-01-04</t>
  </si>
  <si>
    <t>Расчёт №1
МДС81-35.2004</t>
  </si>
  <si>
    <t>Затраты на перебазирование техники</t>
  </si>
  <si>
    <t>Расчёт №2
МДС81-35.2004</t>
  </si>
  <si>
    <t xml:space="preserve">Командировочные затраты </t>
  </si>
  <si>
    <t>Кроме того, оборудование и прочие затраты, тыс. руб</t>
  </si>
  <si>
    <t>Итого СМР, оборудование и прочие затраты</t>
  </si>
  <si>
    <t>Лок.смета 02-01-05</t>
  </si>
  <si>
    <t>Лок.смета 02-01-06</t>
  </si>
  <si>
    <t>Лок.смета 02-01-07</t>
  </si>
  <si>
    <t>Молниезащита и заземление</t>
  </si>
  <si>
    <t>Смета № 1</t>
  </si>
  <si>
    <t>Вынос проекта в натуру</t>
  </si>
  <si>
    <t>Племрепродуктор II порядка по производству 1500000 инкубационных яиц индейки, расположенный севернее  посёлка Ачаирский Омского района Омской области. Наружное газоснабжение.</t>
  </si>
  <si>
    <t>Стоимость по смете
в ценах         
1 кв. 2016 г. тыс.руб.</t>
  </si>
  <si>
    <t>Сети газопровода</t>
  </si>
  <si>
    <t>Опора под задвижку - 6 шт</t>
  </si>
  <si>
    <t>Фундамент ФОМ-1</t>
  </si>
  <si>
    <t>Ограждение узла (3х4,5 Н=2,2)м</t>
  </si>
  <si>
    <t>Ограждение узла (1х1 Н=2,2)м                         2шт</t>
  </si>
  <si>
    <t xml:space="preserve">Ограждение узла (1,5х1,5 Н=2,2)м   6 шт                   </t>
  </si>
  <si>
    <t>Лок.смета 02-01-08</t>
  </si>
  <si>
    <t>БИМ №80
прил.1</t>
  </si>
  <si>
    <t>Затраты на доставку основных строительных материалов -50км  -1,818%</t>
  </si>
  <si>
    <t>Генподрядчик</t>
  </si>
  <si>
    <t>Субподрядчик:</t>
  </si>
  <si>
    <t>М.С. Петров</t>
  </si>
  <si>
    <t>Приложение № 1 к  Договору</t>
  </si>
  <si>
    <t>Генподрядчик: АО "Омскгазстройэксплуатация"</t>
  </si>
  <si>
    <t>Субподрядчик: ООО "Коралл"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</si>
</sst>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  <numFmt numFmtId="171" formatCode="#,##0.000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_-* #,##0.0000_р_._-;\-* #,##0.0000_р_._-;_-* &quot;-&quot;??_р_._-;_-@_-"/>
  </numFmts>
  <fonts count="48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7" fontId="0" fillId="0" borderId="0" xfId="0" applyNumberForma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8" fillId="0" borderId="14" xfId="0" applyFont="1" applyBorder="1" applyAlignment="1">
      <alignment horizontal="center" wrapText="1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right" vertical="center" wrapText="1"/>
    </xf>
    <xf numFmtId="167" fontId="8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wrapText="1"/>
    </xf>
    <xf numFmtId="167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2" fontId="0" fillId="0" borderId="13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left" vertical="center" wrapText="1"/>
    </xf>
    <xf numFmtId="167" fontId="8" fillId="0" borderId="13" xfId="0" applyNumberFormat="1" applyFont="1" applyBorder="1" applyAlignment="1">
      <alignment horizontal="right" vertical="center" wrapText="1"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left" vertical="center" wrapText="1"/>
      <protection/>
    </xf>
    <xf numFmtId="2" fontId="0" fillId="0" borderId="13" xfId="53" applyNumberFormat="1" applyFont="1" applyBorder="1" applyAlignment="1">
      <alignment horizontal="right" vertical="center" wrapText="1"/>
      <protection/>
    </xf>
    <xf numFmtId="0" fontId="0" fillId="0" borderId="13" xfId="53" applyFont="1" applyBorder="1" applyAlignment="1">
      <alignment horizontal="center" wrapText="1"/>
      <protection/>
    </xf>
    <xf numFmtId="0" fontId="0" fillId="0" borderId="13" xfId="0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167" fontId="10" fillId="0" borderId="13" xfId="0" applyNumberFormat="1" applyFont="1" applyBorder="1" applyAlignment="1">
      <alignment/>
    </xf>
    <xf numFmtId="0" fontId="8" fillId="0" borderId="12" xfId="0" applyFont="1" applyBorder="1" applyAlignment="1">
      <alignment horizontal="center" wrapText="1"/>
    </xf>
    <xf numFmtId="167" fontId="11" fillId="0" borderId="13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86;&#1083;&#1086;&#1090;&#1086;&#1074;&#1072;&#1058;&#1040;\Desktop\&#1058;&#1072;&#1084;&#1072;&#1088;&#1072;\&#1057;&#1084;&#1077;&#1090;&#1099;\&#1052;&#1086;&#1088;&#1086;&#1079;&#1086;&#1074;&#1089;&#1082;&#1072;&#1103;%20&#1087;&#1090;&#1080;&#1094;&#1077;&#1092;&#1072;&#1073;&#1088;&#1080;&#1082;&#1072;\&#1052;&#1086;&#1088;&#1086;&#1079;&#1086;&#1074;&#1089;&#1082;&#1072;&#1103;%20&#1087;&#1090;&#1092;%20&#1040;&#1095;&#1072;&#1080;&#1088;&#1089;&#1082;&#1080;&#1081;.%20&#1053;&#1072;&#1088;&#1091;&#1078;&#1085;&#1086;&#1077;%20&#1075;&#1072;&#1079;&#1086;&#1089;&#1085;&#1072;&#1073;&#1078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ЭП"/>
      <sheetName val="Свод 2015.4"/>
      <sheetName val="Свод 2001"/>
      <sheetName val="Вын.пр."/>
      <sheetName val="тех"/>
      <sheetName val="дер"/>
      <sheetName val="зем"/>
      <sheetName val="ННБ"/>
      <sheetName val="Г3"/>
      <sheetName val="Г2"/>
      <sheetName val="Г1"/>
      <sheetName val="ФОМ-1"/>
      <sheetName val="ФОМ-2"/>
      <sheetName val="огр3х4"/>
      <sheetName val="огр2,5х3,5"/>
      <sheetName val="огр1,5х1,5"/>
      <sheetName val="М-та"/>
      <sheetName val="ПНР"/>
      <sheetName val="Переб"/>
      <sheetName val="Коман"/>
    </sheetNames>
    <sheetDataSet>
      <sheetData sheetId="1">
        <row r="16">
          <cell r="H16">
            <v>435.55</v>
          </cell>
        </row>
        <row r="21">
          <cell r="D21">
            <v>2140.88</v>
          </cell>
        </row>
        <row r="22">
          <cell r="D22">
            <v>3623.88</v>
          </cell>
          <cell r="E22">
            <v>0.27</v>
          </cell>
          <cell r="F22">
            <v>468.15</v>
          </cell>
        </row>
        <row r="28">
          <cell r="D28">
            <v>109.61</v>
          </cell>
          <cell r="E28">
            <v>111.16</v>
          </cell>
        </row>
        <row r="40">
          <cell r="H40">
            <v>22.44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zoomScalePageLayoutView="0" workbookViewId="0" topLeftCell="A4">
      <selection activeCell="I13" sqref="I13"/>
    </sheetView>
  </sheetViews>
  <sheetFormatPr defaultColWidth="9.00390625" defaultRowHeight="12.75"/>
  <cols>
    <col min="1" max="1" width="7.875" style="0" customWidth="1"/>
    <col min="2" max="2" width="17.75390625" style="0" customWidth="1"/>
    <col min="3" max="3" width="48.00390625" style="0" customWidth="1"/>
    <col min="4" max="4" width="15.125" style="0" customWidth="1"/>
    <col min="5" max="5" width="15.75390625" style="0" customWidth="1"/>
  </cols>
  <sheetData>
    <row r="2" ht="12.75">
      <c r="E2" s="13" t="s">
        <v>46</v>
      </c>
    </row>
    <row r="3" spans="4:5" ht="15">
      <c r="D3" t="s">
        <v>8</v>
      </c>
      <c r="E3" s="2" t="s">
        <v>9</v>
      </c>
    </row>
    <row r="4" ht="15">
      <c r="E4" s="2"/>
    </row>
    <row r="5" ht="15">
      <c r="E5" s="2"/>
    </row>
    <row r="6" ht="15">
      <c r="E6" s="2"/>
    </row>
    <row r="7" spans="1:5" s="1" customFormat="1" ht="18" customHeight="1">
      <c r="A7" s="46" t="s">
        <v>4</v>
      </c>
      <c r="B7" s="46"/>
      <c r="C7" s="46"/>
      <c r="D7" s="46"/>
      <c r="E7" s="46"/>
    </row>
    <row r="8" spans="1:5" s="2" customFormat="1" ht="51.75" customHeight="1">
      <c r="A8" s="47" t="s">
        <v>32</v>
      </c>
      <c r="B8" s="47"/>
      <c r="C8" s="47"/>
      <c r="D8" s="47"/>
      <c r="E8" s="47"/>
    </row>
    <row r="9" spans="1:5" s="2" customFormat="1" ht="16.5" customHeight="1">
      <c r="A9" s="52"/>
      <c r="B9" s="52"/>
      <c r="C9" s="52"/>
      <c r="D9" s="52"/>
      <c r="E9" s="52"/>
    </row>
    <row r="10" spans="1:5" s="2" customFormat="1" ht="16.5" customHeight="1">
      <c r="A10" s="48" t="s">
        <v>47</v>
      </c>
      <c r="B10" s="48"/>
      <c r="C10" s="48"/>
      <c r="D10" s="48"/>
      <c r="E10" s="48"/>
    </row>
    <row r="11" spans="1:5" s="2" customFormat="1" ht="16.5" customHeight="1">
      <c r="A11" s="41"/>
      <c r="B11" s="41"/>
      <c r="C11" s="41"/>
      <c r="D11" s="41"/>
      <c r="E11" s="41"/>
    </row>
    <row r="12" spans="1:5" s="2" customFormat="1" ht="16.5" customHeight="1">
      <c r="A12" s="48" t="s">
        <v>48</v>
      </c>
      <c r="B12" s="48"/>
      <c r="C12" s="48"/>
      <c r="D12" s="48"/>
      <c r="E12" s="48"/>
    </row>
    <row r="13" s="3" customFormat="1" ht="16.5" customHeight="1" thickBot="1"/>
    <row r="14" spans="1:5" s="4" customFormat="1" ht="71.25" customHeight="1" thickBot="1">
      <c r="A14" s="7" t="s">
        <v>0</v>
      </c>
      <c r="B14" s="8" t="s">
        <v>2</v>
      </c>
      <c r="C14" s="8" t="s">
        <v>1</v>
      </c>
      <c r="D14" s="14" t="s">
        <v>33</v>
      </c>
      <c r="E14" s="14" t="s">
        <v>24</v>
      </c>
    </row>
    <row r="15" spans="1:5" s="4" customFormat="1" ht="16.5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</row>
    <row r="16" spans="1:5" s="4" customFormat="1" ht="16.5" customHeight="1">
      <c r="A16" s="37">
        <v>1</v>
      </c>
      <c r="B16" s="29" t="s">
        <v>16</v>
      </c>
      <c r="C16" s="30" t="s">
        <v>17</v>
      </c>
      <c r="D16" s="31">
        <f>'[1]Свод 2015.4'!$H$16</f>
        <v>435.55</v>
      </c>
      <c r="E16" s="39"/>
    </row>
    <row r="17" spans="1:5" s="15" customFormat="1" ht="22.5" customHeight="1">
      <c r="A17" s="17">
        <v>2</v>
      </c>
      <c r="B17" s="29" t="s">
        <v>12</v>
      </c>
      <c r="C17" s="30" t="s">
        <v>18</v>
      </c>
      <c r="D17" s="31">
        <f>'[1]Свод 2015.4'!$D$21*0.8</f>
        <v>1712.7040000000002</v>
      </c>
      <c r="E17" s="18"/>
    </row>
    <row r="18" spans="1:5" s="15" customFormat="1" ht="22.5" customHeight="1">
      <c r="A18" s="17">
        <v>4</v>
      </c>
      <c r="B18" s="17" t="s">
        <v>14</v>
      </c>
      <c r="C18" s="33" t="s">
        <v>34</v>
      </c>
      <c r="D18" s="34">
        <f>'[1]Свод 2015.4'!$D$22+'[1]Свод 2015.4'!$E$22</f>
        <v>3624.15</v>
      </c>
      <c r="E18" s="21">
        <f>'[1]Свод 2015.4'!$F$22</f>
        <v>468.15</v>
      </c>
    </row>
    <row r="19" spans="1:5" s="15" customFormat="1" ht="22.5" customHeight="1">
      <c r="A19" s="37">
        <v>5</v>
      </c>
      <c r="B19" s="17" t="s">
        <v>15</v>
      </c>
      <c r="C19" s="33" t="s">
        <v>35</v>
      </c>
      <c r="D19" s="34">
        <f>2.4*6</f>
        <v>14.399999999999999</v>
      </c>
      <c r="E19" s="21"/>
    </row>
    <row r="20" spans="1:5" s="15" customFormat="1" ht="22.5" customHeight="1">
      <c r="A20" s="17">
        <v>6</v>
      </c>
      <c r="B20" s="17" t="s">
        <v>19</v>
      </c>
      <c r="C20" s="33" t="s">
        <v>36</v>
      </c>
      <c r="D20" s="34">
        <v>30.98</v>
      </c>
      <c r="E20" s="21"/>
    </row>
    <row r="21" spans="1:5" s="15" customFormat="1" ht="22.5" customHeight="1">
      <c r="A21" s="37">
        <v>7</v>
      </c>
      <c r="B21" s="17" t="s">
        <v>26</v>
      </c>
      <c r="C21" s="33" t="s">
        <v>37</v>
      </c>
      <c r="D21" s="34">
        <f>92.829/1.2</f>
        <v>77.3575</v>
      </c>
      <c r="E21" s="21"/>
    </row>
    <row r="22" spans="1:5" s="23" customFormat="1" ht="22.5" customHeight="1">
      <c r="A22" s="17">
        <v>8</v>
      </c>
      <c r="B22" s="17" t="s">
        <v>27</v>
      </c>
      <c r="C22" s="33" t="s">
        <v>38</v>
      </c>
      <c r="D22" s="34">
        <f>22.632/1.5*2</f>
        <v>30.176000000000002</v>
      </c>
      <c r="E22" s="22"/>
    </row>
    <row r="23" spans="1:5" s="23" customFormat="1" ht="22.5" customHeight="1">
      <c r="A23" s="37">
        <v>9</v>
      </c>
      <c r="B23" s="17" t="s">
        <v>28</v>
      </c>
      <c r="C23" s="33" t="s">
        <v>39</v>
      </c>
      <c r="D23" s="34">
        <f>6*22.632</f>
        <v>135.792</v>
      </c>
      <c r="E23" s="22"/>
    </row>
    <row r="24" spans="1:5" s="23" customFormat="1" ht="22.5" customHeight="1">
      <c r="A24" s="17">
        <v>10</v>
      </c>
      <c r="B24" s="17" t="s">
        <v>40</v>
      </c>
      <c r="C24" s="33" t="s">
        <v>29</v>
      </c>
      <c r="D24" s="34">
        <f>'[1]Свод 2015.4'!$D$28+'[1]Свод 2015.4'!$E$28</f>
        <v>220.76999999999998</v>
      </c>
      <c r="E24" s="22"/>
    </row>
    <row r="25" spans="1:5" s="5" customFormat="1" ht="22.5" customHeight="1">
      <c r="A25" s="17"/>
      <c r="B25" s="10"/>
      <c r="C25" s="12" t="s">
        <v>5</v>
      </c>
      <c r="D25" s="24">
        <f>SUM(D16:D24)</f>
        <v>6281.879500000001</v>
      </c>
      <c r="E25" s="18">
        <f>SUM(E17:E24)</f>
        <v>468.15</v>
      </c>
    </row>
    <row r="26" spans="1:5" s="5" customFormat="1" ht="22.5" customHeight="1" hidden="1">
      <c r="A26" s="17"/>
      <c r="B26" s="10"/>
      <c r="C26" s="12" t="s">
        <v>13</v>
      </c>
      <c r="D26" s="24">
        <f>SUM(D25:D25)</f>
        <v>6281.879500000001</v>
      </c>
      <c r="E26" s="24"/>
    </row>
    <row r="27" spans="1:5" s="5" customFormat="1" ht="28.5" customHeight="1">
      <c r="A27" s="17">
        <v>11</v>
      </c>
      <c r="B27" s="17" t="s">
        <v>41</v>
      </c>
      <c r="C27" s="33" t="s">
        <v>42</v>
      </c>
      <c r="D27" s="19">
        <f>0.01818*D26</f>
        <v>114.20456931000002</v>
      </c>
      <c r="E27" s="19"/>
    </row>
    <row r="28" spans="1:5" s="5" customFormat="1" ht="23.25" customHeight="1">
      <c r="A28" s="17">
        <v>12</v>
      </c>
      <c r="B28" s="10" t="s">
        <v>30</v>
      </c>
      <c r="C28" s="12" t="s">
        <v>31</v>
      </c>
      <c r="D28" s="19"/>
      <c r="E28" s="19">
        <f>8*10/1.18</f>
        <v>67.79661016949153</v>
      </c>
    </row>
    <row r="29" spans="1:5" s="5" customFormat="1" ht="28.5" customHeight="1">
      <c r="A29" s="17">
        <v>13</v>
      </c>
      <c r="B29" s="32" t="s">
        <v>20</v>
      </c>
      <c r="C29" s="30" t="s">
        <v>21</v>
      </c>
      <c r="D29" s="19"/>
      <c r="E29" s="19">
        <f>'[1]Свод 2015.4'!$H$40</f>
        <v>22.44</v>
      </c>
    </row>
    <row r="30" spans="1:5" s="5" customFormat="1" ht="27.75" customHeight="1">
      <c r="A30" s="17">
        <v>14</v>
      </c>
      <c r="B30" s="32" t="s">
        <v>22</v>
      </c>
      <c r="C30" s="30" t="s">
        <v>23</v>
      </c>
      <c r="D30" s="19"/>
      <c r="E30" s="19">
        <f>209/2.2</f>
        <v>94.99999999999999</v>
      </c>
    </row>
    <row r="31" spans="1:5" s="5" customFormat="1" ht="22.5" customHeight="1">
      <c r="A31" s="25"/>
      <c r="B31" s="26"/>
      <c r="C31" s="27" t="s">
        <v>13</v>
      </c>
      <c r="D31" s="28">
        <f>SUM(D26:D27)</f>
        <v>6396.084069310001</v>
      </c>
      <c r="E31" s="28">
        <f>SUM(E25:E30)</f>
        <v>653.3866101694915</v>
      </c>
    </row>
    <row r="32" spans="1:5" s="5" customFormat="1" ht="22.5" customHeight="1">
      <c r="A32" s="17"/>
      <c r="B32" s="20"/>
      <c r="C32" s="12" t="s">
        <v>25</v>
      </c>
      <c r="D32" s="19">
        <f>D31+E31</f>
        <v>7049.470679479492</v>
      </c>
      <c r="E32" s="19"/>
    </row>
    <row r="33" spans="1:5" s="5" customFormat="1" ht="18" customHeight="1" hidden="1">
      <c r="A33" s="17"/>
      <c r="B33" s="10"/>
      <c r="C33" s="35" t="s">
        <v>10</v>
      </c>
      <c r="D33" s="18"/>
      <c r="E33" s="18"/>
    </row>
    <row r="34" spans="1:5" s="3" customFormat="1" ht="20.25" customHeight="1" hidden="1">
      <c r="A34" s="17"/>
      <c r="B34" s="22"/>
      <c r="C34" s="22" t="s">
        <v>11</v>
      </c>
      <c r="D34" s="38"/>
      <c r="E34" s="38"/>
    </row>
    <row r="35" spans="1:5" s="4" customFormat="1" ht="21" customHeight="1">
      <c r="A35" s="17">
        <v>15</v>
      </c>
      <c r="B35" s="22"/>
      <c r="C35" s="22" t="s">
        <v>3</v>
      </c>
      <c r="D35" s="19">
        <f>D32*0.18</f>
        <v>1268.9047223063085</v>
      </c>
      <c r="E35" s="38"/>
    </row>
    <row r="36" spans="1:5" s="4" customFormat="1" ht="21" customHeight="1">
      <c r="A36" s="22"/>
      <c r="B36" s="22"/>
      <c r="C36" s="36" t="s">
        <v>6</v>
      </c>
      <c r="D36" s="19">
        <f>SUM(D32:D35)</f>
        <v>8318.375401785801</v>
      </c>
      <c r="E36" s="40"/>
    </row>
    <row r="37" spans="1:5" s="4" customFormat="1" ht="19.5" customHeight="1">
      <c r="A37" s="49"/>
      <c r="B37" s="50"/>
      <c r="C37" s="50"/>
      <c r="D37" s="50"/>
      <c r="E37" s="50"/>
    </row>
    <row r="38" spans="2:5" s="3" customFormat="1" ht="18" customHeight="1">
      <c r="B38" s="42" t="s">
        <v>43</v>
      </c>
      <c r="C38" s="42"/>
      <c r="D38" s="42" t="s">
        <v>44</v>
      </c>
      <c r="E38" s="42"/>
    </row>
    <row r="39" spans="2:5" s="3" customFormat="1" ht="28.5" customHeight="1">
      <c r="B39" s="43"/>
      <c r="C39" s="43"/>
      <c r="D39" s="43"/>
      <c r="E39" s="43"/>
    </row>
    <row r="40" spans="1:5" s="16" customFormat="1" ht="20.25" customHeight="1">
      <c r="A40" s="5"/>
      <c r="B40" s="44"/>
      <c r="C40" s="11" t="s">
        <v>7</v>
      </c>
      <c r="D40" s="44"/>
      <c r="E40" s="45" t="s">
        <v>45</v>
      </c>
    </row>
    <row r="43" spans="2:5" ht="17.25" customHeight="1">
      <c r="B43" s="11"/>
      <c r="E43" s="11"/>
    </row>
    <row r="46" ht="19.5" customHeight="1"/>
    <row r="47" ht="19.5" customHeight="1"/>
    <row r="48" spans="1:4" ht="30" customHeight="1">
      <c r="A48" s="51"/>
      <c r="B48" s="51"/>
      <c r="C48" s="51"/>
      <c r="D48" s="6"/>
    </row>
    <row r="49" ht="18" customHeight="1">
      <c r="D49" s="6"/>
    </row>
  </sheetData>
  <sheetProtection/>
  <mergeCells count="7">
    <mergeCell ref="A7:E7"/>
    <mergeCell ref="A8:E8"/>
    <mergeCell ref="A12:E12"/>
    <mergeCell ref="A37:E37"/>
    <mergeCell ref="A48:C48"/>
    <mergeCell ref="A9:E9"/>
    <mergeCell ref="A10:E10"/>
  </mergeCells>
  <printOptions/>
  <pageMargins left="0.77" right="0.43" top="0.8" bottom="0.19" header="0.45" footer="0.1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Юрист</cp:lastModifiedBy>
  <cp:lastPrinted>2016-05-05T06:00:04Z</cp:lastPrinted>
  <dcterms:created xsi:type="dcterms:W3CDTF">2002-06-25T04:09:01Z</dcterms:created>
  <dcterms:modified xsi:type="dcterms:W3CDTF">2016-05-13T09:31:21Z</dcterms:modified>
  <cp:category/>
  <cp:version/>
  <cp:contentType/>
  <cp:contentStatus/>
</cp:coreProperties>
</file>